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D Calculator" sheetId="1" state="visible" r:id="rId3"/>
    <sheet name="CD Ladder Tracker" sheetId="2" state="visible" r:id="rId4"/>
    <sheet name="Earnings by Term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<sst xmlns="http://schemas.openxmlformats.org/spreadsheetml/2006/main" count="48" uniqueCount="44">
  <si>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 xml:space="preserve">CD CALCULATOR</t>
  </si>
  <si>
    <t xml:space="preserve">cdrate-calculator.com</t>
  </si>
  <si>
    <t xml:space="preserve">Enter your numbers in the blue cells</t>
  </si>
  <si>
    <t xml:space="preserve">Deposit amount ($)</t>
  </si>
  <si>
    <t xml:space="preserve">How much you put in the CD</t>
  </si>
  <si>
    <t xml:space="preserve">APY (%)</t>
  </si>
  <si>
    <t xml:space="preserve">Copy the APY from the bank offer</t>
  </si>
  <si>
    <t xml:space="preserve">Term (months)</t>
  </si>
  <si>
    <t xml:space="preserve">Length of the CD, e.g. 12</t>
  </si>
  <si>
    <t xml:space="preserve">Tax bracket (%) - optional</t>
  </si>
  <si>
    <t xml:space="preserve">For after-tax interest; leave 0 to skip</t>
  </si>
  <si>
    <t xml:space="preserve">RESULTS</t>
  </si>
  <si>
    <t xml:space="preserve">Value at maturity</t>
  </si>
  <si>
    <t xml:space="preserve">Formula used:</t>
  </si>
  <si>
    <t xml:space="preserve">Total interest earned</t>
  </si>
  <si>
    <t xml:space="preserve">Value = Deposit x (1 + APY) ^ (months/12)</t>
  </si>
  <si>
    <t xml:space="preserve">After-tax interest</t>
  </si>
  <si>
    <t xml:space="preserve">APY already includes compounding, so this</t>
  </si>
  <si>
    <t xml:space="preserve">Effective monthly interest</t>
  </si>
  <si>
    <t xml:space="preserve">works for any bank compounding frequency.</t>
  </si>
  <si>
    <t xml:space="preserve">Note: estimate before fees and early-withdrawal penalties. Assumes CD held to maturity with interest compounding inside.</t>
  </si>
  <si>
    <t xml:space="preserve">CD LADDER TRACKER</t>
  </si>
  <si>
    <t xml:space="preserve">Add one row per CD. Blue cells are yours to fill in. Maturity date and value calculate automatically.</t>
  </si>
  <si>
    <t xml:space="preserve">Bank</t>
  </si>
  <si>
    <t xml:space="preserve">Deposit ($)</t>
  </si>
  <si>
    <t xml:space="preserve">Opened</t>
  </si>
  <si>
    <t xml:space="preserve">Term (mo)</t>
  </si>
  <si>
    <t xml:space="preserve">Matures</t>
  </si>
  <si>
    <t xml:space="preserve">Value at Maturity</t>
  </si>
  <si>
    <t xml:space="preserve">Example Bank</t>
  </si>
  <si>
    <t xml:space="preserve">TOTALS</t>
  </si>
  <si>
    <t xml:space="preserve">Tip: sort rows by the Matures column to see which CD unlocks next. Set a reminder a week before each maturity date.</t>
  </si>
  <si>
    <t xml:space="preserve">WHAT A DEPOSIT EARNS BY TERM</t>
  </si>
  <si>
    <t xml:space="preserve">Term</t>
  </si>
  <si>
    <t xml:space="preserve">Interest Earned</t>
  </si>
  <si>
    <t xml:space="preserve">3 months</t>
  </si>
  <si>
    <t xml:space="preserve">6 months</t>
  </si>
  <si>
    <t xml:space="preserve">12 months</t>
  </si>
  <si>
    <t xml:space="preserve">18 months</t>
  </si>
  <si>
    <t xml:space="preserve">24 months</t>
  </si>
  <si>
    <t xml:space="preserve">36 months</t>
  </si>
  <si>
    <t xml:space="preserve">48 months</t>
  </si>
  <si>
    <t xml:space="preserve">60 months</t>
  </si>
  <si>
    <t xml:space="preserve">Change the deposit and APY above; the whole table recalculates.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</si>
</sst>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.00"/>
    <numFmt numFmtId="166" formatCode="0.00%"/>
    <numFmt numFmtId="167" formatCode="0"/>
    <numFmt numFmtId="168" formatCode="mm/dd/yyyy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Arial"/>
      <family val="0"/>
      <charset val="1"/>
    </font>
    <font>
      <b val="true"/>
      <sz val="10"/>
      <color rgb="FF1A56DB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4"/>
      <color rgb="FF0E9F6E"/>
      <name val="Arial"/>
      <family val="0"/>
      <charset val="1"/>
    </font>
    <font>
      <b val="true"/>
      <sz val="11"/>
      <color rgb="FF0F2A5C"/>
      <name val="Arial"/>
      <family val="0"/>
      <charset val="1"/>
    </font>
    <font>
      <sz val="10"/>
      <color rgb="FF0F2A5C"/>
      <name val="Arial"/>
      <family val="0"/>
      <charset val="1"/>
    </font>
    <font>
      <i val="true"/>
      <sz val="11"/>
      <color rgb="FF0000FF"/>
      <name val="Arial"/>
      <family val="0"/>
      <charset val="1"/>
    </font>
    <font>
      <sz val="11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0F2A5C"/>
        <bgColor rgb="FF333333"/>
      </patternFill>
    </fill>
    <fill>
      <patternFill patternType="solid">
        <fgColor rgb="FFF4F7FB"/>
        <bgColor rgb="FFECFDF5"/>
      </patternFill>
    </fill>
    <fill>
      <patternFill patternType="solid">
        <fgColor rgb="FFFFF3CD"/>
        <bgColor rgb="FFFFFDF0"/>
      </patternFill>
    </fill>
    <fill>
      <patternFill patternType="solid">
        <fgColor rgb="FF1A56DB"/>
        <bgColor rgb="FF3366FF"/>
      </patternFill>
    </fill>
    <fill>
      <patternFill patternType="solid">
        <fgColor rgb="FFECFDF5"/>
        <bgColor rgb="FFF4F7FB"/>
      </patternFill>
    </fill>
    <fill>
      <patternFill patternType="solid">
        <fgColor rgb="FFFFFDF0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D"/>
      <rgbColor rgb="FFECFDF5"/>
      <rgbColor rgb="FF660066"/>
      <rgbColor rgb="FFFF8080"/>
      <rgbColor rgb="FF1A56DB"/>
      <rgbColor rgb="FFD0D7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7FB"/>
      <rgbColor rgb="FFCCFFCC"/>
      <rgbColor rgb="FFFFFDF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F2A5C"/>
      <rgbColor rgb="FF0E9F6E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3" min="3" style="0" width="20"/>
    <col collapsed="false" customWidth="true" hidden="false" outlineLevel="0" max="4" min="4" style="0" width="3"/>
    <col collapsed="false" customWidth="true" hidden="false" outlineLevel="0" max="5" min="5" style="0" width="40"/>
  </cols>
  <sheetData>
    <row r="2" customFormat="false" ht="15" hidden="false" customHeight="false" outlineLevel="0" collapsed="false">
      <c r="B2" s="1" t="s">
        <v>0</v>
      </c>
      <c r="C2" s="1"/>
      <c r="E2" s="2" t="s">
        <v>1</v>
      </c>
    </row>
    <row r="4" customFormat="false" ht="15" hidden="false" customHeight="false" outlineLevel="0" collapsed="false">
      <c r="B4" s="3" t="s">
        <v>2</v>
      </c>
    </row>
    <row r="5" customFormat="false" ht="15" hidden="false" customHeight="false" outlineLevel="0" collapsed="false">
      <c r="B5" s="4" t="s">
        <v>3</v>
      </c>
      <c r="C5" s="5" t="n">
        <v>10000</v>
      </c>
      <c r="E5" s="3" t="s">
        <v>4</v>
      </c>
    </row>
    <row r="6" customFormat="false" ht="15" hidden="false" customHeight="false" outlineLevel="0" collapsed="false">
      <c r="B6" s="4" t="s">
        <v>5</v>
      </c>
      <c r="C6" s="6" t="n">
        <v>0.045</v>
      </c>
      <c r="E6" s="3" t="s">
        <v>6</v>
      </c>
    </row>
    <row r="7" customFormat="false" ht="15" hidden="false" customHeight="false" outlineLevel="0" collapsed="false">
      <c r="B7" s="4" t="s">
        <v>7</v>
      </c>
      <c r="C7" s="7" t="n">
        <v>12</v>
      </c>
      <c r="E7" s="3" t="s">
        <v>8</v>
      </c>
    </row>
    <row r="8" customFormat="false" ht="15" hidden="false" customHeight="false" outlineLevel="0" collapsed="false">
      <c r="B8" s="4" t="s">
        <v>9</v>
      </c>
      <c r="C8" s="6" t="n">
        <v>0.22</v>
      </c>
      <c r="E8" s="3" t="s">
        <v>10</v>
      </c>
    </row>
    <row r="10" customFormat="false" ht="15" hidden="false" customHeight="false" outlineLevel="0" collapsed="false">
      <c r="B10" s="8" t="s">
        <v>11</v>
      </c>
      <c r="C10" s="8"/>
    </row>
    <row r="11" customFormat="false" ht="17.35" hidden="false" customHeight="false" outlineLevel="0" collapsed="false">
      <c r="B11" s="9" t="s">
        <v>12</v>
      </c>
      <c r="C11" s="10" t="n">
        <f aca="false">C5*(1+C6)^(C7/12)</f>
        <v>10450</v>
      </c>
      <c r="E11" s="11" t="s">
        <v>13</v>
      </c>
    </row>
    <row r="12" customFormat="false" ht="15" hidden="false" customHeight="false" outlineLevel="0" collapsed="false">
      <c r="B12" s="9" t="s">
        <v>14</v>
      </c>
      <c r="C12" s="12" t="n">
        <f aca="false">C11-C5</f>
        <v>450</v>
      </c>
      <c r="E12" s="13" t="s">
        <v>15</v>
      </c>
    </row>
    <row r="13" customFormat="false" ht="15" hidden="false" customHeight="false" outlineLevel="0" collapsed="false">
      <c r="B13" s="9" t="s">
        <v>16</v>
      </c>
      <c r="C13" s="12" t="n">
        <f aca="false">C12*(1-C8)</f>
        <v>351</v>
      </c>
      <c r="E13" s="3" t="s">
        <v>17</v>
      </c>
    </row>
    <row r="14" customFormat="false" ht="15" hidden="false" customHeight="false" outlineLevel="0" collapsed="false">
      <c r="B14" s="9" t="s">
        <v>18</v>
      </c>
      <c r="C14" s="12" t="n">
        <f aca="false">C5*((1+C6)^(1/12)-1)</f>
        <v>36.7480940043685</v>
      </c>
      <c r="E14" s="3" t="s">
        <v>19</v>
      </c>
    </row>
    <row r="16" customFormat="false" ht="15" hidden="false" customHeight="false" outlineLevel="0" collapsed="false">
      <c r="B16" s="14" t="s">
        <v>20</v>
      </c>
      <c r="C16" s="14"/>
      <c r="D16" s="14"/>
      <c r="E16" s="14"/>
    </row>
  </sheetData>
  <mergeCells count="3">
    <mergeCell ref="B2:C2"/>
    <mergeCell ref="B10:C10"/>
    <mergeCell ref="B16:E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8"/>
    <col collapsed="false" customWidth="true" hidden="false" outlineLevel="0" max="3" min="3" style="0" width="14"/>
    <col collapsed="false" customWidth="true" hidden="false" outlineLevel="0" max="4" min="4" style="0" width="10"/>
    <col collapsed="false" customWidth="true" hidden="false" outlineLevel="0" max="5" min="5" style="0" width="14"/>
    <col collapsed="false" customWidth="true" hidden="false" outlineLevel="0" max="6" min="6" style="0" width="10"/>
    <col collapsed="false" customWidth="true" hidden="false" outlineLevel="0" max="8" min="7" style="0" width="16"/>
  </cols>
  <sheetData>
    <row r="2" customFormat="false" ht="15" hidden="false" customHeight="false" outlineLevel="0" collapsed="false">
      <c r="B2" s="1" t="s">
        <v>21</v>
      </c>
      <c r="C2" s="1"/>
      <c r="D2" s="1"/>
      <c r="E2" s="1"/>
      <c r="F2" s="1"/>
      <c r="G2" s="1"/>
      <c r="H2" s="1"/>
    </row>
    <row r="4" customFormat="false" ht="15" hidden="false" customHeight="false" outlineLevel="0" collapsed="false">
      <c r="B4" s="14" t="s">
        <v>22</v>
      </c>
      <c r="C4" s="14"/>
      <c r="D4" s="14"/>
      <c r="E4" s="14"/>
      <c r="F4" s="14"/>
      <c r="G4" s="14"/>
      <c r="H4" s="14"/>
    </row>
    <row r="6" customFormat="false" ht="15" hidden="false" customHeight="false" outlineLevel="0" collapsed="false">
      <c r="B6" s="15" t="s">
        <v>23</v>
      </c>
      <c r="C6" s="15" t="s">
        <v>24</v>
      </c>
      <c r="D6" s="15" t="s">
        <v>5</v>
      </c>
      <c r="E6" s="15" t="s">
        <v>25</v>
      </c>
      <c r="F6" s="15" t="s">
        <v>26</v>
      </c>
      <c r="G6" s="15" t="s">
        <v>27</v>
      </c>
      <c r="H6" s="15" t="s">
        <v>28</v>
      </c>
    </row>
    <row r="7" customFormat="false" ht="15" hidden="false" customHeight="false" outlineLevel="0" collapsed="false">
      <c r="B7" s="16" t="s">
        <v>29</v>
      </c>
      <c r="C7" s="5" t="n">
        <v>5000</v>
      </c>
      <c r="D7" s="6" t="n">
        <v>0.045</v>
      </c>
      <c r="E7" s="17" t="n">
        <v>46037</v>
      </c>
      <c r="F7" s="18" t="n">
        <v>12</v>
      </c>
      <c r="G7" s="19" t="n">
        <f aca="false">EDATE(E7,F7)</f>
        <v>46402</v>
      </c>
      <c r="H7" s="20" t="n">
        <f aca="false">C7*(1+D7)^(F7/12)</f>
        <v>5225</v>
      </c>
    </row>
    <row r="8" customFormat="false" ht="15" hidden="false" customHeight="false" outlineLevel="0" collapsed="false">
      <c r="B8" s="21"/>
      <c r="C8" s="21"/>
      <c r="D8" s="21"/>
      <c r="E8" s="21"/>
      <c r="F8" s="21"/>
      <c r="G8" s="19" t="str">
        <f aca="false">IF(E8="","",EDATE(E8,F8))</f>
        <v/>
      </c>
      <c r="H8" s="20" t="str">
        <f aca="false">IF(C8="","",C8*(1+D8)^(F8/12))</f>
        <v/>
      </c>
    </row>
    <row r="9" customFormat="false" ht="15" hidden="false" customHeight="false" outlineLevel="0" collapsed="false">
      <c r="B9" s="21"/>
      <c r="C9" s="21"/>
      <c r="D9" s="21"/>
      <c r="E9" s="21"/>
      <c r="F9" s="21"/>
      <c r="G9" s="19" t="str">
        <f aca="false">IF(E9="","",EDATE(E9,F9))</f>
        <v/>
      </c>
      <c r="H9" s="20" t="str">
        <f aca="false">IF(C9="","",C9*(1+D9)^(F9/12))</f>
        <v/>
      </c>
    </row>
    <row r="10" customFormat="false" ht="15" hidden="false" customHeight="false" outlineLevel="0" collapsed="false">
      <c r="B10" s="21"/>
      <c r="C10" s="21"/>
      <c r="D10" s="21"/>
      <c r="E10" s="21"/>
      <c r="F10" s="21"/>
      <c r="G10" s="19" t="str">
        <f aca="false">IF(E10="","",EDATE(E10,F10))</f>
        <v/>
      </c>
      <c r="H10" s="20" t="str">
        <f aca="false">IF(C10="","",C10*(1+D10)^(F10/12))</f>
        <v/>
      </c>
    </row>
    <row r="11" customFormat="false" ht="15" hidden="false" customHeight="false" outlineLevel="0" collapsed="false">
      <c r="B11" s="21"/>
      <c r="C11" s="21"/>
      <c r="D11" s="21"/>
      <c r="E11" s="21"/>
      <c r="F11" s="21"/>
      <c r="G11" s="19" t="str">
        <f aca="false">IF(E11="","",EDATE(E11,F11))</f>
        <v/>
      </c>
      <c r="H11" s="20" t="str">
        <f aca="false">IF(C11="","",C11*(1+D11)^(F11/12))</f>
        <v/>
      </c>
    </row>
    <row r="12" customFormat="false" ht="15" hidden="false" customHeight="false" outlineLevel="0" collapsed="false">
      <c r="B12" s="21"/>
      <c r="C12" s="21"/>
      <c r="D12" s="21"/>
      <c r="E12" s="21"/>
      <c r="F12" s="21"/>
      <c r="G12" s="19" t="str">
        <f aca="false">IF(E12="","",EDATE(E12,F12))</f>
        <v/>
      </c>
      <c r="H12" s="20" t="str">
        <f aca="false">IF(C12="","",C12*(1+D12)^(F12/12))</f>
        <v/>
      </c>
    </row>
    <row r="13" customFormat="false" ht="15" hidden="false" customHeight="false" outlineLevel="0" collapsed="false">
      <c r="B13" s="21"/>
      <c r="C13" s="21"/>
      <c r="D13" s="21"/>
      <c r="E13" s="21"/>
      <c r="F13" s="21"/>
      <c r="G13" s="19" t="str">
        <f aca="false">IF(E13="","",EDATE(E13,F13))</f>
        <v/>
      </c>
      <c r="H13" s="20" t="str">
        <f aca="false">IF(C13="","",C13*(1+D13)^(F13/12))</f>
        <v/>
      </c>
    </row>
    <row r="14" customFormat="false" ht="15" hidden="false" customHeight="false" outlineLevel="0" collapsed="false">
      <c r="B14" s="21"/>
      <c r="C14" s="21"/>
      <c r="D14" s="21"/>
      <c r="E14" s="21"/>
      <c r="F14" s="21"/>
      <c r="G14" s="19" t="str">
        <f aca="false">IF(E14="","",EDATE(E14,F14))</f>
        <v/>
      </c>
      <c r="H14" s="20" t="str">
        <f aca="false">IF(C14="","",C14*(1+D14)^(F14/12))</f>
        <v/>
      </c>
    </row>
    <row r="15" customFormat="false" ht="15" hidden="false" customHeight="false" outlineLevel="0" collapsed="false">
      <c r="B15" s="9" t="s">
        <v>30</v>
      </c>
      <c r="C15" s="22" t="n">
        <f aca="false">SUM(C7:C14)</f>
        <v>5000</v>
      </c>
      <c r="D15" s="23"/>
      <c r="E15" s="23"/>
      <c r="F15" s="23"/>
      <c r="G15" s="23"/>
      <c r="H15" s="24" t="n">
        <f aca="false">SUM(H7:H14)</f>
        <v>5225</v>
      </c>
    </row>
    <row r="17" customFormat="false" ht="15" hidden="false" customHeight="false" outlineLevel="0" collapsed="false">
      <c r="B17" s="14" t="s">
        <v>31</v>
      </c>
      <c r="C17" s="14"/>
      <c r="D17" s="14"/>
      <c r="E17" s="14"/>
      <c r="F17" s="14"/>
      <c r="G17" s="14"/>
      <c r="H17" s="14"/>
    </row>
  </sheetData>
  <mergeCells count="3">
    <mergeCell ref="B2:H2"/>
    <mergeCell ref="B4:H4"/>
    <mergeCell ref="B17:H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4" min="3" style="0" width="18"/>
  </cols>
  <sheetData>
    <row r="2" customFormat="false" ht="15" hidden="false" customHeight="false" outlineLevel="0" collapsed="false">
      <c r="B2" s="1" t="s">
        <v>32</v>
      </c>
      <c r="C2" s="1"/>
      <c r="D2" s="1"/>
    </row>
    <row r="4" customFormat="false" ht="15" hidden="false" customHeight="false" outlineLevel="0" collapsed="false">
      <c r="B4" s="4" t="s">
        <v>24</v>
      </c>
      <c r="C4" s="25" t="n">
        <v>10000</v>
      </c>
    </row>
    <row r="5" customFormat="false" ht="15" hidden="false" customHeight="false" outlineLevel="0" collapsed="false">
      <c r="B5" s="4" t="s">
        <v>5</v>
      </c>
      <c r="C5" s="26" t="n">
        <v>0.045</v>
      </c>
    </row>
    <row r="7" customFormat="false" ht="15" hidden="false" customHeight="false" outlineLevel="0" collapsed="false">
      <c r="B7" s="15" t="s">
        <v>33</v>
      </c>
      <c r="C7" s="15" t="s">
        <v>34</v>
      </c>
      <c r="D7" s="15" t="s">
        <v>28</v>
      </c>
    </row>
    <row r="8" customFormat="false" ht="15" hidden="false" customHeight="false" outlineLevel="0" collapsed="false">
      <c r="B8" s="27" t="s">
        <v>35</v>
      </c>
      <c r="C8" s="28" t="n">
        <f aca="false">$C$4*(1+$C$5)^(3/12)-$C$4</f>
        <v>110.649904991487</v>
      </c>
      <c r="D8" s="28" t="n">
        <f aca="false">$C$4*(1+$C$5)^(3/12)</f>
        <v>10110.6499049915</v>
      </c>
    </row>
    <row r="9" customFormat="false" ht="15" hidden="false" customHeight="false" outlineLevel="0" collapsed="false">
      <c r="B9" s="29" t="s">
        <v>36</v>
      </c>
      <c r="C9" s="30" t="n">
        <f aca="false">$C$4*(1+$C$5)^(6/12)-$C$4</f>
        <v>222.524150130437</v>
      </c>
      <c r="D9" s="30" t="n">
        <f aca="false">$C$4*(1+$C$5)^(6/12)</f>
        <v>10222.5241501304</v>
      </c>
    </row>
    <row r="10" customFormat="false" ht="15" hidden="false" customHeight="false" outlineLevel="0" collapsed="false">
      <c r="B10" s="27" t="s">
        <v>37</v>
      </c>
      <c r="C10" s="28" t="n">
        <f aca="false">$C$4*(1+$C$5)^(12/12)-$C$4</f>
        <v>450</v>
      </c>
      <c r="D10" s="28" t="n">
        <f aca="false">$C$4*(1+$C$5)^(12/12)</f>
        <v>10450</v>
      </c>
    </row>
    <row r="11" customFormat="false" ht="15" hidden="false" customHeight="false" outlineLevel="0" collapsed="false">
      <c r="B11" s="29" t="s">
        <v>38</v>
      </c>
      <c r="C11" s="30" t="n">
        <f aca="false">$C$4*(1+$C$5)^(18/12)-$C$4</f>
        <v>682.537736886305</v>
      </c>
      <c r="D11" s="30" t="n">
        <f aca="false">$C$4*(1+$C$5)^(18/12)</f>
        <v>10682.5377368863</v>
      </c>
    </row>
    <row r="12" customFormat="false" ht="15" hidden="false" customHeight="false" outlineLevel="0" collapsed="false">
      <c r="B12" s="27" t="s">
        <v>39</v>
      </c>
      <c r="C12" s="28" t="n">
        <f aca="false">$C$4*(1+$C$5)^(24/12)-$C$4</f>
        <v>920.249999999998</v>
      </c>
      <c r="D12" s="28" t="n">
        <f aca="false">$C$4*(1+$C$5)^(24/12)</f>
        <v>10920.25</v>
      </c>
    </row>
    <row r="13" customFormat="false" ht="15" hidden="false" customHeight="false" outlineLevel="0" collapsed="false">
      <c r="B13" s="29" t="s">
        <v>40</v>
      </c>
      <c r="C13" s="30" t="n">
        <f aca="false">$C$4*(1+$C$5)^(36/12)-$C$4</f>
        <v>1411.66125</v>
      </c>
      <c r="D13" s="30" t="n">
        <f aca="false">$C$4*(1+$C$5)^(36/12)</f>
        <v>11411.66125</v>
      </c>
    </row>
    <row r="14" customFormat="false" ht="15" hidden="false" customHeight="false" outlineLevel="0" collapsed="false">
      <c r="B14" s="27" t="s">
        <v>41</v>
      </c>
      <c r="C14" s="28" t="n">
        <f aca="false">$C$4*(1+$C$5)^(48/12)-$C$4</f>
        <v>1925.18600625</v>
      </c>
      <c r="D14" s="28" t="n">
        <f aca="false">$C$4*(1+$C$5)^(48/12)</f>
        <v>11925.18600625</v>
      </c>
    </row>
    <row r="15" customFormat="false" ht="15" hidden="false" customHeight="false" outlineLevel="0" collapsed="false">
      <c r="B15" s="29" t="s">
        <v>42</v>
      </c>
      <c r="C15" s="30" t="n">
        <f aca="false">$C$4*(1+$C$5)^(60/12)-$C$4</f>
        <v>2461.81937653125</v>
      </c>
      <c r="D15" s="30" t="n">
        <f aca="false">$C$4*(1+$C$5)^(60/12)</f>
        <v>12461.8193765312</v>
      </c>
    </row>
    <row r="17" customFormat="false" ht="15" hidden="false" customHeight="false" outlineLevel="0" collapsed="false">
      <c r="B17" s="14" t="s">
        <v>43</v>
      </c>
      <c r="C17" s="14"/>
      <c r="D17" s="14"/>
    </row>
  </sheetData>
  <mergeCells count="2">
    <mergeCell ref="B2:D2"/>
    <mergeCell ref="B17:D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2026-07-23T04:48:26Z</dcterms:created>
  <dc:creator>openpyxl</dc:creator>
  <dc:description/>
  <dc:language>en-US</dc:language>
  <cp:lastModifiedBy/>
  <dcterms:modified xsi:type="dcterms:W3CDTF">2026-07-23T04:48:26Z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